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1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01.22 Pol'!$A$1:$U$52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2" i="12"/>
  <c r="F40" i="1" s="1"/>
  <c r="G8" i="12"/>
  <c r="I8"/>
  <c r="K8"/>
  <c r="O8"/>
  <c r="Q8"/>
  <c r="U8"/>
  <c r="G9"/>
  <c r="M9" s="1"/>
  <c r="I9"/>
  <c r="K9"/>
  <c r="O9"/>
  <c r="Q9"/>
  <c r="U9"/>
  <c r="G10"/>
  <c r="AD42" s="1"/>
  <c r="G40" i="1" s="1"/>
  <c r="I10" i="12"/>
  <c r="K10"/>
  <c r="M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I25"/>
  <c r="K25"/>
  <c r="M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U7" i="12" l="1"/>
  <c r="Q7"/>
  <c r="O7"/>
  <c r="K7"/>
  <c r="H49" i="1" s="1"/>
  <c r="I7" i="12"/>
  <c r="G49" i="1" s="1"/>
  <c r="G50" s="1"/>
  <c r="E18"/>
  <c r="E21" s="1"/>
  <c r="G7" i="12"/>
  <c r="G42" s="1"/>
  <c r="H40" i="1"/>
  <c r="I40" s="1"/>
  <c r="F39"/>
  <c r="F41"/>
  <c r="G39"/>
  <c r="G42" s="1"/>
  <c r="G25" s="1"/>
  <c r="G26" s="1"/>
  <c r="G41"/>
  <c r="H41" s="1"/>
  <c r="I41" s="1"/>
  <c r="M8" i="12"/>
  <c r="M7" s="1"/>
  <c r="G18" i="1" l="1"/>
  <c r="G21" s="1"/>
  <c r="H50"/>
  <c r="I49"/>
  <c r="I18" s="1"/>
  <c r="I21" s="1"/>
  <c r="F42"/>
  <c r="H39"/>
  <c r="I50" l="1"/>
  <c r="J49" s="1"/>
  <c r="J50" s="1"/>
  <c r="G28"/>
  <c r="G23"/>
  <c r="I39"/>
  <c r="I42" s="1"/>
  <c r="H42"/>
  <c r="J39" l="1"/>
  <c r="J42" s="1"/>
  <c r="J40"/>
  <c r="J41"/>
  <c r="G24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<sst xmlns="http://schemas.openxmlformats.org/spreadsheetml/2006/main" count="274" uniqueCount="172">
  <si>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</si>
  <si>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</si>
  <si>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</si>
  <si>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</si>
  <si>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</si>
  <si>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</si>
  <si>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</si>
  <si>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</si>
  <si>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</si>
  <si>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</si>
  <si>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</si>
  <si>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</si>
  <si>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</si>
  <si>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</si>
  <si>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</si>
  <si>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</si>
  <si>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</si>
  <si>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</si>
  <si>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</si>
  <si>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</si>
  <si>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</si>
  <si>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</si>
  <si>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</si>
  <si>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</si>
  <si>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</si>
  <si>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</si>
  <si>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</si>
  <si>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</si>
  <si>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</si>
  <si>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</si>
  <si>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</si>
  <si>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</si>
  <si>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</si>
  <si>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</si>
  <si>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</si>
  <si>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</si>
  <si>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</si>
  <si>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</si>
  <si>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</si>
  <si>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</si>
  <si>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</si>
  <si>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</si>
  <si>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</si>
  <si>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01.22</t>
  </si>
  <si>
    <t>Místo č:1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</si>
  <si>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</si>
  <si>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</si>
  <si>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</si>
  <si>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</si>
  <si>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</si>
  <si>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</si>
  <si>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</si>
  <si>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</si>
  <si>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</si>
  <si>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</si>
  <si>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</si>
  <si>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</si>
  <si>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</si>
  <si>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</si>
  <si>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</si>
  <si>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</si>
  <si>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</si>
  <si>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</si>
  <si>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</si>
  <si>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</si>
  <si>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</si>
  <si>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</si>
  <si>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</si>
  <si>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</si>
  <si>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</si>
  <si>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</si>
  <si>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</si>
  <si>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</si>
  <si>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</si>
  <si>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</si>
  <si>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</si>
  <si>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</si>
  <si>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</si>
  <si>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</si>
  <si>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</si>
  <si>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</si>
  <si>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</si>
  <si>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</si>
  <si>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</si>
  <si>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</si>
  <si>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</si>
  <si>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</si>
  <si>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</si>
  <si>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</si>
  <si>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</si>
  <si>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</si>
  <si>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</si>
  <si>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</si>
  <si>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</si>
  <si>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</si>
  <si>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</si>
  <si>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</si>
  <si>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</si>
  <si>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</si>
  <si>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</si>
  <si>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</si>
  <si>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</si>
  <si>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</si>
  <si>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</si>
  <si>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</si>
  <si>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</si>
  <si>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</si>
  <si>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</si>
  <si>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</si>
  <si>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</si>
  <si>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</si>
  <si>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</si>
  <si>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</si>
  <si>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</si>
  <si>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220280102</t>
  </si>
  <si>
    <t>JYSTY do 4x2x0.8mm pod omítkou do drážky</t>
  </si>
  <si>
    <t>220260607</t>
  </si>
  <si>
    <t>Lišta vkládací LV40x40, na úchyt.body, zavíčkování</t>
  </si>
  <si>
    <t>220301801</t>
  </si>
  <si>
    <t>Úprava stávající rozvaděčové skříně RMS-P1</t>
  </si>
  <si>
    <t>210 20-1526.</t>
  </si>
  <si>
    <t xml:space="preserve">Svítidlo LED technické stropní vestavné </t>
  </si>
  <si>
    <t>2202210</t>
  </si>
  <si>
    <t>Sada pro nouzovou signalizaci</t>
  </si>
  <si>
    <t>soubor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</si>
  <si>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</si>
  <si>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</si>
  <si>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</si>
  <si>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</si>
  <si>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</si>
  <si>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</si>
  <si>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</si>
  <si>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</si>
  <si>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</si>
  <si>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</si>
  <si>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</si>
  <si>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</si>
  <si>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</si>
  <si>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1004912</t>
  </si>
  <si>
    <t>JYSTY 4x2x0,8 rot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</si>
  <si>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</si>
  <si>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</si>
  <si>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</si>
  <si>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</si>
  <si>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</si>
  <si>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</si>
  <si>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</si>
  <si>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</si>
  <si>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</si>
  <si>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</si>
  <si>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</si>
  <si>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</si>
  <si>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</si>
  <si>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</si>
  <si>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</si>
  <si>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</si>
  <si>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</si>
  <si>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</si>
  <si>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</si>
  <si>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</si>
  <si>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11102401</t>
  </si>
  <si>
    <t>Sada pro nouzovou signalizaci, 3280B-C10001 B</t>
  </si>
  <si>
    <t>Soubor</t>
  </si>
  <si>
    <t>95375899</t>
  </si>
  <si>
    <t xml:space="preserve">svítidlo nouzové led 3h </t>
  </si>
  <si>
    <t>00526 T</t>
  </si>
  <si>
    <t>Ostatní materiál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</si>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</sst>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13"/>
      <c r="E11" s="213"/>
      <c r="F11" s="213"/>
      <c r="G11" s="213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17"/>
      <c r="E12" s="217"/>
      <c r="F12" s="217"/>
      <c r="G12" s="217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197"/>
      <c r="E13" s="197"/>
      <c r="F13" s="197"/>
      <c r="G13" s="197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12" t="s">
        <v>32</v>
      </c>
      <c r="F15" s="212"/>
      <c r="G15" s="214" t="s">
        <v>33</v>
      </c>
      <c r="H15" s="214"/>
      <c r="I15" s="214" t="s">
        <v>31</v>
      </c>
      <c r="J15" s="215"/>
    </row>
    <row r="16" spans="1:15" ht="23.25" customHeight="1">
      <c r="A16" s="153" t="s">
        <v>26</v>
      </c>
      <c r="B16" s="154" t="s">
        <v>26</v>
      </c>
      <c r="C16" s="57"/>
      <c r="D16" s="58"/>
      <c r="E16" s="207">
        <f>SUMIF(F49:F49,A16,G49:G49)+SUMIF(F49:F49,"PSU",G49:G49)</f>
        <v>0</v>
      </c>
      <c r="F16" s="216"/>
      <c r="G16" s="207">
        <f>SUMIF(F49:F49,A16,H49:H49)+SUMIF(F49:F49,"PSU",H49:H49)</f>
        <v>0</v>
      </c>
      <c r="H16" s="216"/>
      <c r="I16" s="207">
        <f>SUMIF(F49:F49,A16,I49:I49)+SUMIF(F49:F49,"PSU",I49:I49)</f>
        <v>0</v>
      </c>
      <c r="J16" s="208"/>
    </row>
    <row r="17" spans="1:10" ht="23.25" customHeight="1">
      <c r="A17" s="153" t="s">
        <v>27</v>
      </c>
      <c r="B17" s="154" t="s">
        <v>27</v>
      </c>
      <c r="C17" s="57"/>
      <c r="D17" s="58"/>
      <c r="E17" s="207">
        <f>SUMIF(F49:F49,A17,G49:G49)</f>
        <v>0</v>
      </c>
      <c r="F17" s="216"/>
      <c r="G17" s="207">
        <f>SUMIF(F49:F49,A17,H49:H49)</f>
        <v>0</v>
      </c>
      <c r="H17" s="216"/>
      <c r="I17" s="207">
        <f>SUMIF(F49:F49,A17,I49:I49)</f>
        <v>0</v>
      </c>
      <c r="J17" s="208"/>
    </row>
    <row r="18" spans="1:10" ht="23.25" customHeight="1">
      <c r="A18" s="153" t="s">
        <v>28</v>
      </c>
      <c r="B18" s="154" t="s">
        <v>28</v>
      </c>
      <c r="C18" s="57"/>
      <c r="D18" s="58"/>
      <c r="E18" s="207">
        <f>SUMIF(F49:F49,A18,G49:G49)</f>
        <v>0</v>
      </c>
      <c r="F18" s="216"/>
      <c r="G18" s="207">
        <f>SUMIF(F49:F49,A18,H49:H49)</f>
        <v>0</v>
      </c>
      <c r="H18" s="216"/>
      <c r="I18" s="207">
        <f>SUMIF(F49:F49,A18,I49:I49)</f>
        <v>0</v>
      </c>
      <c r="J18" s="208"/>
    </row>
    <row r="19" spans="1:10" ht="23.25" customHeight="1">
      <c r="A19" s="153" t="s">
        <v>64</v>
      </c>
      <c r="B19" s="154" t="s">
        <v>29</v>
      </c>
      <c r="C19" s="57"/>
      <c r="D19" s="58"/>
      <c r="E19" s="207">
        <f>SUMIF(F49:F49,A19,G49:G49)</f>
        <v>0</v>
      </c>
      <c r="F19" s="216"/>
      <c r="G19" s="207">
        <f>SUMIF(F49:F49,A19,H49:H49)</f>
        <v>0</v>
      </c>
      <c r="H19" s="216"/>
      <c r="I19" s="207">
        <f>SUMIF(F49:F49,A19,I49:I49)</f>
        <v>0</v>
      </c>
      <c r="J19" s="208"/>
    </row>
    <row r="20" spans="1:10" ht="23.25" customHeight="1">
      <c r="A20" s="153" t="s">
        <v>65</v>
      </c>
      <c r="B20" s="154" t="s">
        <v>30</v>
      </c>
      <c r="C20" s="57"/>
      <c r="D20" s="58"/>
      <c r="E20" s="207">
        <f>SUMIF(F49:F49,A20,G49:G49)</f>
        <v>0</v>
      </c>
      <c r="F20" s="216"/>
      <c r="G20" s="207">
        <f>SUMIF(F49:F49,A20,H49:H49)</f>
        <v>0</v>
      </c>
      <c r="H20" s="216"/>
      <c r="I20" s="207">
        <f>SUMIF(F49:F49,A20,I49:I49)</f>
        <v>0</v>
      </c>
      <c r="J20" s="208"/>
    </row>
    <row r="21" spans="1:10" ht="23.25" customHeight="1">
      <c r="A21" s="4"/>
      <c r="B21" s="73" t="s">
        <v>31</v>
      </c>
      <c r="C21" s="74"/>
      <c r="D21" s="75"/>
      <c r="E21" s="209">
        <f>SUM(E16:F20)</f>
        <v>0</v>
      </c>
      <c r="F21" s="210"/>
      <c r="G21" s="209">
        <f>SUM(G16:H20)</f>
        <v>0</v>
      </c>
      <c r="H21" s="210"/>
      <c r="I21" s="209">
        <f>SUM(I16:J20)</f>
        <v>0</v>
      </c>
      <c r="J21" s="221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05">
        <f>ZakladDPHSniVypocet</f>
        <v>0</v>
      </c>
      <c r="H23" s="206"/>
      <c r="I23" s="206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9">
        <f>ZakladDPHSni*SazbaDPH1/100</f>
        <v>0</v>
      </c>
      <c r="H24" s="220"/>
      <c r="I24" s="220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05">
        <f>ZakladDPHZaklVypocet</f>
        <v>0</v>
      </c>
      <c r="H25" s="206"/>
      <c r="I25" s="206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01">
        <f>ZakladDPHZakl*SazbaDPH2/100</f>
        <v>0</v>
      </c>
      <c r="H26" s="202"/>
      <c r="I26" s="20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03">
        <f>0</f>
        <v>0</v>
      </c>
      <c r="H27" s="203"/>
      <c r="I27" s="20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11">
        <f>ZakladDPHSniVypocet+ZakladDPHZaklVypocet</f>
        <v>0</v>
      </c>
      <c r="H28" s="211"/>
      <c r="I28" s="211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04">
        <f>ZakladDPHSni+DPHSni+ZakladDPHZakl+DPHZakl+Zaokrouhleni</f>
        <v>0</v>
      </c>
      <c r="H29" s="204"/>
      <c r="I29" s="20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8" t="s">
        <v>2</v>
      </c>
      <c r="E35" s="218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222"/>
      <c r="D39" s="223"/>
      <c r="E39" s="223"/>
      <c r="F39" s="121">
        <f>'11 01.22 Pol'!AC42</f>
        <v>0</v>
      </c>
      <c r="G39" s="122">
        <f>'11 01.22 Pol'!AD42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224" t="s">
        <v>46</v>
      </c>
      <c r="D40" s="225"/>
      <c r="E40" s="225"/>
      <c r="F40" s="124">
        <f>'11 01.22 Pol'!AC42</f>
        <v>0</v>
      </c>
      <c r="G40" s="125">
        <f>'11 01.22 Pol'!AD42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26" t="s">
        <v>44</v>
      </c>
      <c r="D41" s="227"/>
      <c r="E41" s="227"/>
      <c r="F41" s="126">
        <f>'11 01.22 Pol'!AC42</f>
        <v>0</v>
      </c>
      <c r="G41" s="127">
        <f>'11 01.22 Pol'!AD42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28" t="s">
        <v>58</v>
      </c>
      <c r="C42" s="229"/>
      <c r="D42" s="229"/>
      <c r="E42" s="230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31" t="s">
        <v>63</v>
      </c>
      <c r="D49" s="232"/>
      <c r="E49" s="232"/>
      <c r="F49" s="149" t="s">
        <v>28</v>
      </c>
      <c r="G49" s="150">
        <f>'11 01.22 Pol'!I7</f>
        <v>0</v>
      </c>
      <c r="H49" s="150">
        <f>'11 01.22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49:E49"/>
    <mergeCell ref="E18:F18"/>
    <mergeCell ref="C39:E39"/>
    <mergeCell ref="C40:E40"/>
    <mergeCell ref="C41:E41"/>
    <mergeCell ref="B42:E42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11" workbookViewId="0">
      <selection activeCell="H10" sqref="H10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49" t="s">
        <v>7</v>
      </c>
      <c r="B1" s="249"/>
      <c r="C1" s="249"/>
      <c r="D1" s="249"/>
      <c r="E1" s="249"/>
      <c r="F1" s="249"/>
      <c r="G1" s="249"/>
      <c r="AE1" t="s">
        <v>66</v>
      </c>
    </row>
    <row r="2" spans="1:60" ht="25.05" customHeight="1">
      <c r="A2" s="156" t="s">
        <v>8</v>
      </c>
      <c r="B2" s="77" t="s">
        <v>50</v>
      </c>
      <c r="C2" s="250" t="s">
        <v>46</v>
      </c>
      <c r="D2" s="251"/>
      <c r="E2" s="251"/>
      <c r="F2" s="251"/>
      <c r="G2" s="252"/>
      <c r="AE2" t="s">
        <v>67</v>
      </c>
    </row>
    <row r="3" spans="1:60" ht="25.05" customHeight="1">
      <c r="A3" s="156" t="s">
        <v>9</v>
      </c>
      <c r="B3" s="77" t="s">
        <v>45</v>
      </c>
      <c r="C3" s="250" t="s">
        <v>46</v>
      </c>
      <c r="D3" s="251"/>
      <c r="E3" s="251"/>
      <c r="F3" s="251"/>
      <c r="G3" s="252"/>
      <c r="AE3" t="s">
        <v>68</v>
      </c>
    </row>
    <row r="4" spans="1:60" ht="25.05" customHeight="1">
      <c r="A4" s="157" t="s">
        <v>10</v>
      </c>
      <c r="B4" s="158" t="s">
        <v>43</v>
      </c>
      <c r="C4" s="253" t="s">
        <v>44</v>
      </c>
      <c r="D4" s="254"/>
      <c r="E4" s="254"/>
      <c r="F4" s="254"/>
      <c r="G4" s="255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SUMIF(AE8:AE40,"&lt;&gt;NOR",G8:G40)</f>
        <v>0</v>
      </c>
      <c r="H7" s="174"/>
      <c r="I7" s="174">
        <f>SUM(I8:I40)</f>
        <v>0</v>
      </c>
      <c r="J7" s="174"/>
      <c r="K7" s="174">
        <f>SUM(K8:K40)</f>
        <v>0</v>
      </c>
      <c r="L7" s="174"/>
      <c r="M7" s="174">
        <f>SUM(M8:M40)</f>
        <v>0</v>
      </c>
      <c r="N7" s="174"/>
      <c r="O7" s="174">
        <f>SUM(O8:O40)</f>
        <v>0.01</v>
      </c>
      <c r="P7" s="174"/>
      <c r="Q7" s="174">
        <f>SUM(Q8:Q40)</f>
        <v>0.04</v>
      </c>
      <c r="R7" s="174"/>
      <c r="S7" s="174"/>
      <c r="T7" s="175"/>
      <c r="U7" s="174">
        <f>SUM(U8:U40)</f>
        <v>40.92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40" si="0">ROUND(E8*F8,2)</f>
        <v>0</v>
      </c>
      <c r="H8" s="176"/>
      <c r="I8" s="177">
        <f t="shared" ref="I8:I40" si="1">ROUND(E8*H8,2)</f>
        <v>0</v>
      </c>
      <c r="J8" s="176"/>
      <c r="K8" s="177">
        <f t="shared" ref="K8:K40" si="2">ROUND(E8*J8,2)</f>
        <v>0</v>
      </c>
      <c r="L8" s="177">
        <v>21</v>
      </c>
      <c r="M8" s="177">
        <f t="shared" ref="M8:M40" si="3">G8*(1+L8/100)</f>
        <v>0</v>
      </c>
      <c r="N8" s="177">
        <v>0</v>
      </c>
      <c r="O8" s="177">
        <f t="shared" ref="O8:O40" si="4">ROUND(E8*N8,2)</f>
        <v>0</v>
      </c>
      <c r="P8" s="177">
        <v>5.9999999999999995E-4</v>
      </c>
      <c r="Q8" s="177">
        <f t="shared" ref="Q8:Q40" si="5">ROUND(E8*P8,2)</f>
        <v>0</v>
      </c>
      <c r="R8" s="177"/>
      <c r="S8" s="177"/>
      <c r="T8" s="178">
        <v>0.23400000000000001</v>
      </c>
      <c r="U8" s="177">
        <f t="shared" ref="U8:U40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22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0.04</v>
      </c>
      <c r="R9" s="177"/>
      <c r="S9" s="177"/>
      <c r="T9" s="178">
        <v>0.17599999999999999</v>
      </c>
      <c r="U9" s="177">
        <f t="shared" si="6"/>
        <v>3.87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6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0.89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2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0.52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2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128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8.9600000000000009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34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2.38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15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4.96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4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1.66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15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0.18933</v>
      </c>
      <c r="U18" s="177">
        <f t="shared" si="6"/>
        <v>2.84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96</v>
      </c>
      <c r="E19" s="173">
        <v>20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0.21</v>
      </c>
      <c r="U19" s="177">
        <f t="shared" si="6"/>
        <v>4.2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111</v>
      </c>
      <c r="E20" s="173">
        <v>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0.70750000000000002</v>
      </c>
      <c r="U20" s="177">
        <f t="shared" si="6"/>
        <v>0.71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92</v>
      </c>
      <c r="E21" s="173">
        <v>6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122</v>
      </c>
      <c r="C22" s="191" t="s">
        <v>123</v>
      </c>
      <c r="D22" s="171" t="s">
        <v>124</v>
      </c>
      <c r="E22" s="173">
        <v>1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4</v>
      </c>
      <c r="U22" s="177">
        <f t="shared" si="6"/>
        <v>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125</v>
      </c>
      <c r="C23" s="191" t="s">
        <v>126</v>
      </c>
      <c r="D23" s="171" t="s">
        <v>127</v>
      </c>
      <c r="E23" s="173">
        <v>5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1</v>
      </c>
      <c r="U23" s="177">
        <f t="shared" si="6"/>
        <v>5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129</v>
      </c>
      <c r="C24" s="191" t="s">
        <v>130</v>
      </c>
      <c r="D24" s="171" t="s">
        <v>92</v>
      </c>
      <c r="E24" s="173">
        <v>6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131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132</v>
      </c>
      <c r="C25" s="191" t="s">
        <v>133</v>
      </c>
      <c r="D25" s="171" t="s">
        <v>134</v>
      </c>
      <c r="E25" s="173">
        <v>10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131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34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15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131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128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131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144</v>
      </c>
      <c r="E29" s="173">
        <v>1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131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145</v>
      </c>
      <c r="C30" s="191" t="s">
        <v>146</v>
      </c>
      <c r="D30" s="171" t="s">
        <v>144</v>
      </c>
      <c r="E30" s="173">
        <v>1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131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147</v>
      </c>
      <c r="C31" s="191" t="s">
        <v>148</v>
      </c>
      <c r="D31" s="171" t="s">
        <v>144</v>
      </c>
      <c r="E31" s="173">
        <v>6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149</v>
      </c>
      <c r="C32" s="191" t="s">
        <v>150</v>
      </c>
      <c r="D32" s="171" t="s">
        <v>144</v>
      </c>
      <c r="E32" s="173">
        <v>6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131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151</v>
      </c>
      <c r="D33" s="171" t="s">
        <v>144</v>
      </c>
      <c r="E33" s="173">
        <v>8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131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152</v>
      </c>
      <c r="C34" s="191" t="s">
        <v>153</v>
      </c>
      <c r="D34" s="171" t="s">
        <v>144</v>
      </c>
      <c r="E34" s="173">
        <v>4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131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154</v>
      </c>
      <c r="C35" s="191" t="s">
        <v>155</v>
      </c>
      <c r="D35" s="171" t="s">
        <v>137</v>
      </c>
      <c r="E35" s="173">
        <v>20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131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29</v>
      </c>
      <c r="B36" s="170" t="s">
        <v>156</v>
      </c>
      <c r="C36" s="191" t="s">
        <v>157</v>
      </c>
      <c r="D36" s="171" t="s">
        <v>144</v>
      </c>
      <c r="E36" s="173">
        <v>15</v>
      </c>
      <c r="F36" s="176"/>
      <c r="G36" s="177">
        <f t="shared" si="0"/>
        <v>0</v>
      </c>
      <c r="H36" s="176"/>
      <c r="I36" s="177">
        <f t="shared" si="1"/>
        <v>0</v>
      </c>
      <c r="J36" s="176"/>
      <c r="K36" s="177">
        <f t="shared" si="2"/>
        <v>0</v>
      </c>
      <c r="L36" s="177">
        <v>21</v>
      </c>
      <c r="M36" s="177">
        <f t="shared" si="3"/>
        <v>0</v>
      </c>
      <c r="N36" s="177">
        <v>0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/>
      <c r="T36" s="178">
        <v>0</v>
      </c>
      <c r="U36" s="177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131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30</v>
      </c>
      <c r="B37" s="170" t="s">
        <v>158</v>
      </c>
      <c r="C37" s="191" t="s">
        <v>159</v>
      </c>
      <c r="D37" s="171" t="s">
        <v>144</v>
      </c>
      <c r="E37" s="173">
        <v>2</v>
      </c>
      <c r="F37" s="176"/>
      <c r="G37" s="177">
        <f t="shared" si="0"/>
        <v>0</v>
      </c>
      <c r="H37" s="176"/>
      <c r="I37" s="177">
        <f t="shared" si="1"/>
        <v>0</v>
      </c>
      <c r="J37" s="176"/>
      <c r="K37" s="177">
        <f t="shared" si="2"/>
        <v>0</v>
      </c>
      <c r="L37" s="177">
        <v>21</v>
      </c>
      <c r="M37" s="177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7"/>
      <c r="S37" s="177"/>
      <c r="T37" s="178">
        <v>0</v>
      </c>
      <c r="U37" s="177">
        <f t="shared" si="6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131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31</v>
      </c>
      <c r="B38" s="170" t="s">
        <v>160</v>
      </c>
      <c r="C38" s="191" t="s">
        <v>161</v>
      </c>
      <c r="D38" s="171" t="s">
        <v>162</v>
      </c>
      <c r="E38" s="173">
        <v>1</v>
      </c>
      <c r="F38" s="176"/>
      <c r="G38" s="177">
        <f t="shared" si="0"/>
        <v>0</v>
      </c>
      <c r="H38" s="176"/>
      <c r="I38" s="177">
        <f t="shared" si="1"/>
        <v>0</v>
      </c>
      <c r="J38" s="176"/>
      <c r="K38" s="177">
        <f t="shared" si="2"/>
        <v>0</v>
      </c>
      <c r="L38" s="177">
        <v>21</v>
      </c>
      <c r="M38" s="177">
        <f t="shared" si="3"/>
        <v>0</v>
      </c>
      <c r="N38" s="177">
        <v>0</v>
      </c>
      <c r="O38" s="177">
        <f t="shared" si="4"/>
        <v>0</v>
      </c>
      <c r="P38" s="177">
        <v>0</v>
      </c>
      <c r="Q38" s="177">
        <f t="shared" si="5"/>
        <v>0</v>
      </c>
      <c r="R38" s="177"/>
      <c r="S38" s="177"/>
      <c r="T38" s="178">
        <v>0</v>
      </c>
      <c r="U38" s="177">
        <f t="shared" si="6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131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32</v>
      </c>
      <c r="B39" s="170" t="s">
        <v>163</v>
      </c>
      <c r="C39" s="191" t="s">
        <v>164</v>
      </c>
      <c r="D39" s="171" t="s">
        <v>111</v>
      </c>
      <c r="E39" s="173">
        <v>2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7">
        <v>0</v>
      </c>
      <c r="O39" s="177">
        <f t="shared" si="4"/>
        <v>0</v>
      </c>
      <c r="P39" s="177">
        <v>0</v>
      </c>
      <c r="Q39" s="177">
        <f t="shared" si="5"/>
        <v>0</v>
      </c>
      <c r="R39" s="177"/>
      <c r="S39" s="177"/>
      <c r="T39" s="178">
        <v>0</v>
      </c>
      <c r="U39" s="177">
        <f t="shared" si="6"/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131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>
      <c r="A40" s="179">
        <v>33</v>
      </c>
      <c r="B40" s="180" t="s">
        <v>165</v>
      </c>
      <c r="C40" s="192" t="s">
        <v>166</v>
      </c>
      <c r="D40" s="181" t="s">
        <v>162</v>
      </c>
      <c r="E40" s="182">
        <v>1</v>
      </c>
      <c r="F40" s="183"/>
      <c r="G40" s="184">
        <f t="shared" si="0"/>
        <v>0</v>
      </c>
      <c r="H40" s="183"/>
      <c r="I40" s="184">
        <f t="shared" si="1"/>
        <v>0</v>
      </c>
      <c r="J40" s="183"/>
      <c r="K40" s="184">
        <f t="shared" si="2"/>
        <v>0</v>
      </c>
      <c r="L40" s="184">
        <v>21</v>
      </c>
      <c r="M40" s="184">
        <f t="shared" si="3"/>
        <v>0</v>
      </c>
      <c r="N40" s="184">
        <v>0</v>
      </c>
      <c r="O40" s="184">
        <f t="shared" si="4"/>
        <v>0</v>
      </c>
      <c r="P40" s="184">
        <v>0</v>
      </c>
      <c r="Q40" s="184">
        <f t="shared" si="5"/>
        <v>0</v>
      </c>
      <c r="R40" s="184"/>
      <c r="S40" s="184"/>
      <c r="T40" s="185">
        <v>0</v>
      </c>
      <c r="U40" s="184">
        <f t="shared" si="6"/>
        <v>0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167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>
      <c r="A41" s="6"/>
      <c r="B41" s="7" t="s">
        <v>168</v>
      </c>
      <c r="C41" s="193" t="s">
        <v>168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>
      <c r="A42" s="186"/>
      <c r="B42" s="187">
        <v>26</v>
      </c>
      <c r="C42" s="194" t="s">
        <v>168</v>
      </c>
      <c r="D42" s="188"/>
      <c r="E42" s="189"/>
      <c r="F42" s="189"/>
      <c r="G42" s="190">
        <f>G7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169</v>
      </c>
    </row>
    <row r="43" spans="1:60">
      <c r="A43" s="6"/>
      <c r="B43" s="7" t="s">
        <v>168</v>
      </c>
      <c r="C43" s="193" t="s">
        <v>168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6"/>
      <c r="B44" s="7" t="s">
        <v>168</v>
      </c>
      <c r="C44" s="193" t="s">
        <v>168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56">
        <v>33</v>
      </c>
      <c r="B45" s="256"/>
      <c r="C45" s="257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37"/>
      <c r="B46" s="238"/>
      <c r="C46" s="239"/>
      <c r="D46" s="238"/>
      <c r="E46" s="238"/>
      <c r="F46" s="238"/>
      <c r="G46" s="24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170</v>
      </c>
    </row>
    <row r="47" spans="1:60">
      <c r="A47" s="241"/>
      <c r="B47" s="242"/>
      <c r="C47" s="243"/>
      <c r="D47" s="242"/>
      <c r="E47" s="242"/>
      <c r="F47" s="242"/>
      <c r="G47" s="244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41"/>
      <c r="B48" s="242"/>
      <c r="C48" s="243"/>
      <c r="D48" s="242"/>
      <c r="E48" s="242"/>
      <c r="F48" s="242"/>
      <c r="G48" s="244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41"/>
      <c r="B49" s="242"/>
      <c r="C49" s="243"/>
      <c r="D49" s="242"/>
      <c r="E49" s="242"/>
      <c r="F49" s="242"/>
      <c r="G49" s="24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245"/>
      <c r="B50" s="246"/>
      <c r="C50" s="247"/>
      <c r="D50" s="246"/>
      <c r="E50" s="246"/>
      <c r="F50" s="246"/>
      <c r="G50" s="248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168</v>
      </c>
      <c r="C51" s="193" t="s">
        <v>168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C52" s="195"/>
      <c r="D52" s="155"/>
      <c r="AE52" t="s">
        <v>171</v>
      </c>
    </row>
    <row r="53" spans="1:31">
      <c r="D53" s="155"/>
    </row>
    <row r="54" spans="1:31">
      <c r="D54" s="155"/>
    </row>
    <row r="55" spans="1:31">
      <c r="D55" s="155"/>
    </row>
    <row r="56" spans="1:31">
      <c r="D56" s="155"/>
    </row>
    <row r="57" spans="1:31">
      <c r="D57" s="155"/>
    </row>
    <row r="58" spans="1:31">
      <c r="D58" s="155"/>
    </row>
    <row r="59" spans="1:31">
      <c r="D59" s="155"/>
    </row>
    <row r="60" spans="1:31">
      <c r="D60" s="155"/>
    </row>
    <row r="61" spans="1:31">
      <c r="D61" s="155"/>
    </row>
    <row r="62" spans="1:31">
      <c r="D62" s="155"/>
    </row>
    <row r="63" spans="1:31">
      <c r="D63" s="155"/>
    </row>
    <row r="64" spans="1:31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01.22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01.22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2023-05-05T09:21:23Z</dcterms:modified>
</cp:coreProperties>
</file>